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11760" activeTab="1"/>
  </bookViews>
  <sheets>
    <sheet name="Fermentación" sheetId="13" r:id="rId1"/>
    <sheet name="UVA" sheetId="11" r:id="rId2"/>
  </sheets>
  <calcPr calcId="145621"/>
</workbook>
</file>

<file path=xl/calcChain.xml><?xml version="1.0" encoding="utf-8"?>
<calcChain xmlns="http://schemas.openxmlformats.org/spreadsheetml/2006/main">
  <c r="C13" i="11" l="1"/>
  <c r="C18" i="11" l="1"/>
  <c r="C4" i="11" l="1"/>
  <c r="C21" i="11" l="1"/>
  <c r="C16" i="11"/>
  <c r="C19" i="11" s="1"/>
  <c r="C7" i="11"/>
  <c r="C8" i="11"/>
  <c r="C9" i="11" s="1"/>
  <c r="C11" i="11" s="1"/>
  <c r="C14" i="11" s="1"/>
</calcChain>
</file>

<file path=xl/sharedStrings.xml><?xml version="1.0" encoding="utf-8"?>
<sst xmlns="http://schemas.openxmlformats.org/spreadsheetml/2006/main" count="45" uniqueCount="45">
  <si>
    <t>Etanol</t>
  </si>
  <si>
    <t>Dióxido de carbono</t>
  </si>
  <si>
    <t>Producción de alcohol</t>
  </si>
  <si>
    <t>=</t>
  </si>
  <si>
    <r>
      <t>C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6</t>
    </r>
  </si>
  <si>
    <r>
      <t>2C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OH</t>
    </r>
  </si>
  <si>
    <r>
      <t>2CO</t>
    </r>
    <r>
      <rPr>
        <vertAlign val="subscript"/>
        <sz val="11"/>
        <color theme="1"/>
        <rFont val="Calibri"/>
        <family val="2"/>
        <scheme val="minor"/>
      </rPr>
      <t>2</t>
    </r>
  </si>
  <si>
    <t>Cantidad en la reacción (g)</t>
  </si>
  <si>
    <t>Densidad (g/ml)</t>
  </si>
  <si>
    <t>Alcohol necesario (L)</t>
  </si>
  <si>
    <t>Alcohol necesario (Kg)</t>
  </si>
  <si>
    <t>Azúcar (Glucosa Fructosa y Sacarosa)</t>
  </si>
  <si>
    <t>Razón Levadura-Mosto (g/L)</t>
  </si>
  <si>
    <t>Levadura necesaria (g)</t>
  </si>
  <si>
    <t>Botellas proyectadas (de 0,75L)</t>
  </si>
  <si>
    <t>Mosto inicial (L)</t>
  </si>
  <si>
    <t>Eficiencia de trasiegos</t>
  </si>
  <si>
    <t>Porcentaje de alcohol deseado</t>
  </si>
  <si>
    <t>Azúcar de la fruta (Kg)</t>
  </si>
  <si>
    <t>Fruta principal (Kg)</t>
  </si>
  <si>
    <t>Contenido de azucar de la fruta ppal (% de peso)</t>
  </si>
  <si>
    <t>Acidez</t>
  </si>
  <si>
    <t>Azúcar</t>
  </si>
  <si>
    <t>Azúcar necesario (Kg)</t>
  </si>
  <si>
    <t>Ácido necesario (g)</t>
  </si>
  <si>
    <t>Azúcar ideal (g/L)</t>
  </si>
  <si>
    <t>Datos iniciales</t>
  </si>
  <si>
    <t>Alcohol</t>
  </si>
  <si>
    <t>Botellas</t>
  </si>
  <si>
    <t>Ácido ideal (g/L)</t>
  </si>
  <si>
    <t>Contenido de acidez de la fruta ppal (% de peso)</t>
  </si>
  <si>
    <t>Acidez de la fruta (g)</t>
  </si>
  <si>
    <t>Ácido tartárico de adición necesario teórico (g)</t>
  </si>
  <si>
    <t>Levadura</t>
  </si>
  <si>
    <t>Azúcar de adición necesario teórico (g)</t>
  </si>
  <si>
    <t>Debes adicionar esta cantidad de azúcar</t>
  </si>
  <si>
    <t>Debes adicionar esta cantidad de levadura</t>
  </si>
  <si>
    <t>Entrar este dato inicial (¿Cuántos gramos de fruta tienes?)</t>
  </si>
  <si>
    <t>Debes adicionar esta cantidad de ácido (cítrico, málico o tartárico según la fruta usada)</t>
  </si>
  <si>
    <t>Esta será la cantidad de botellas aproximadas que te quedarán luego de filtrar</t>
  </si>
  <si>
    <t>Este será el volumen de jugo que deberás hacer mezclando todos los ingredientes</t>
  </si>
  <si>
    <t>Entrar este dato inicial (¿Cuál es el porcentaje de azúcar de la fruta usada?)</t>
  </si>
  <si>
    <t>Entrar este dato inicial (¿Cuál es el porcentaje de ácido de la fruta usada?)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</si>
  <si>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Esta tabla sirve para realizar fermentaciones de diferentes frutas cambiándole los porcentajes de azúcar y ácido</t>
    </r>
  </si>
  <si>
    <t>Fermento de MORA (u otras frutas si cambias porcentajes de azúcar y ácido)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</si>
</sst>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"/>
    <numFmt numFmtId="167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5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165" fontId="0" fillId="4" borderId="2" xfId="0" applyNumberFormat="1" applyFill="1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2" fontId="0" fillId="3" borderId="3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9" fontId="0" fillId="0" borderId="0" xfId="0" applyNumberFormat="1"/>
    <xf numFmtId="10" fontId="0" fillId="0" borderId="0" xfId="0" applyNumberFormat="1"/>
    <xf numFmtId="165" fontId="0" fillId="0" borderId="1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4"/>
  <sheetViews>
    <sheetView workbookViewId="0">
      <selection activeCell="F4" sqref="F4"/>
    </sheetView>
  </sheetViews>
  <sheetFormatPr defaultColWidth="11.42578125" defaultRowHeight="15" x14ac:dyDescent="0.25"/>
  <cols>
    <col min="1" max="2" width="14.85546875" customWidth="1"/>
    <col min="3" max="3" width="29.42578125" customWidth="1"/>
    <col min="4" max="4" width="16.85546875" customWidth="1"/>
    <col min="5" max="5" width="15.140625" customWidth="1"/>
    <col min="6" max="6" width="16.7109375" customWidth="1"/>
    <col min="7" max="7" width="13.85546875" customWidth="1"/>
    <col min="8" max="8" width="18.7109375" customWidth="1"/>
    <col min="9" max="12" width="21.28515625" customWidth="1"/>
  </cols>
  <sheetData>
    <row r="1" spans="3:7" x14ac:dyDescent="0.25">
      <c r="C1" s="1" t="s">
        <v>2</v>
      </c>
      <c r="D1" s="1"/>
      <c r="E1" s="1"/>
    </row>
    <row r="2" spans="3:7" ht="45" x14ac:dyDescent="0.25">
      <c r="C2" s="2"/>
      <c r="D2" s="19" t="s">
        <v>11</v>
      </c>
      <c r="E2" s="19"/>
      <c r="F2" s="19" t="s">
        <v>0</v>
      </c>
      <c r="G2" s="19" t="s">
        <v>1</v>
      </c>
    </row>
    <row r="3" spans="3:7" ht="18" x14ac:dyDescent="0.25">
      <c r="C3" s="2"/>
      <c r="D3" s="3" t="s">
        <v>4</v>
      </c>
      <c r="E3" s="3" t="s">
        <v>3</v>
      </c>
      <c r="F3" s="3" t="s">
        <v>5</v>
      </c>
      <c r="G3" s="3" t="s">
        <v>6</v>
      </c>
    </row>
    <row r="4" spans="3:7" x14ac:dyDescent="0.25">
      <c r="C4" s="2" t="s">
        <v>7</v>
      </c>
      <c r="D4" s="1">
        <v>180</v>
      </c>
      <c r="F4">
        <v>92</v>
      </c>
      <c r="G4">
        <v>88</v>
      </c>
    </row>
    <row r="5" spans="3:7" x14ac:dyDescent="0.25">
      <c r="C5" s="2" t="s">
        <v>8</v>
      </c>
      <c r="D5" s="1"/>
      <c r="F5">
        <v>0.78900000000000003</v>
      </c>
    </row>
    <row r="6" spans="3:7" x14ac:dyDescent="0.25">
      <c r="C6" s="2"/>
      <c r="D6" s="1"/>
    </row>
    <row r="7" spans="3:7" x14ac:dyDescent="0.25">
      <c r="C7" s="32"/>
    </row>
    <row r="8" spans="3:7" x14ac:dyDescent="0.25">
      <c r="D8" s="33"/>
    </row>
    <row r="9" spans="3:7" x14ac:dyDescent="0.25">
      <c r="D9" s="33"/>
    </row>
    <row r="10" spans="3:7" x14ac:dyDescent="0.25">
      <c r="D10" s="33"/>
    </row>
    <row r="11" spans="3:7" x14ac:dyDescent="0.25">
      <c r="G11" s="34"/>
    </row>
    <row r="14" spans="3:7" x14ac:dyDescent="0.25">
      <c r="C14" s="2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2" sqref="A2:C2"/>
    </sheetView>
  </sheetViews>
  <sheetFormatPr defaultColWidth="11.42578125" defaultRowHeight="15" x14ac:dyDescent="0.25"/>
  <cols>
    <col min="1" max="1" width="14.85546875" customWidth="1"/>
    <col min="2" max="2" width="51.140625" customWidth="1"/>
    <col min="3" max="3" width="15.85546875" customWidth="1"/>
    <col min="4" max="4" width="18.7109375" customWidth="1"/>
    <col min="5" max="8" width="21.28515625" customWidth="1"/>
  </cols>
  <sheetData>
    <row r="1" spans="1:10" ht="15.75" thickBot="1" x14ac:dyDescent="0.3"/>
    <row r="2" spans="1:10" ht="30" customHeight="1" thickBot="1" x14ac:dyDescent="0.3">
      <c r="A2" s="45" t="s">
        <v>44</v>
      </c>
      <c r="B2" s="46"/>
      <c r="C2" s="47"/>
      <c r="D2" s="20"/>
      <c r="E2" s="21"/>
      <c r="F2" s="21"/>
      <c r="G2" s="21"/>
      <c r="H2" s="21"/>
    </row>
    <row r="3" spans="1:10" x14ac:dyDescent="0.25">
      <c r="A3" s="44" t="s">
        <v>26</v>
      </c>
      <c r="B3" s="28" t="s">
        <v>19</v>
      </c>
      <c r="C3" s="29">
        <v>0.6</v>
      </c>
      <c r="D3" s="23" t="s">
        <v>37</v>
      </c>
      <c r="E3" s="23"/>
      <c r="F3" s="23"/>
      <c r="G3" s="23"/>
      <c r="H3" s="23"/>
      <c r="I3" s="16"/>
      <c r="J3" s="16"/>
    </row>
    <row r="4" spans="1:10" x14ac:dyDescent="0.25">
      <c r="A4" s="41"/>
      <c r="B4" s="13" t="s">
        <v>15</v>
      </c>
      <c r="C4" s="4">
        <f>C3*3.335</f>
        <v>2.0009999999999999</v>
      </c>
      <c r="D4" s="25" t="s">
        <v>40</v>
      </c>
      <c r="E4" s="24"/>
      <c r="F4" s="24"/>
      <c r="G4" s="24"/>
      <c r="H4" s="24"/>
    </row>
    <row r="5" spans="1:10" x14ac:dyDescent="0.25">
      <c r="A5" s="42"/>
      <c r="B5" s="13" t="s">
        <v>17</v>
      </c>
      <c r="C5" s="5">
        <v>0.14000000000000001</v>
      </c>
      <c r="D5" s="36"/>
      <c r="E5" s="25"/>
      <c r="F5" s="25"/>
      <c r="G5" s="25"/>
      <c r="H5" s="25"/>
    </row>
    <row r="6" spans="1:10" x14ac:dyDescent="0.25">
      <c r="A6" s="40" t="s">
        <v>28</v>
      </c>
      <c r="B6" s="14" t="s">
        <v>16</v>
      </c>
      <c r="C6" s="6">
        <v>0.6</v>
      </c>
      <c r="D6" s="36"/>
      <c r="E6" s="25"/>
      <c r="F6" s="25"/>
      <c r="G6" s="25"/>
      <c r="H6" s="25"/>
    </row>
    <row r="7" spans="1:10" x14ac:dyDescent="0.25">
      <c r="A7" s="42"/>
      <c r="B7" s="15" t="s">
        <v>14</v>
      </c>
      <c r="C7" s="7">
        <f t="shared" ref="C7" si="0">(C4/0.75)*C6</f>
        <v>1.6007999999999998</v>
      </c>
      <c r="D7" s="36" t="s">
        <v>39</v>
      </c>
      <c r="E7" s="26"/>
      <c r="F7" s="26"/>
      <c r="G7" s="26"/>
      <c r="H7" s="26"/>
    </row>
    <row r="8" spans="1:10" x14ac:dyDescent="0.25">
      <c r="A8" s="40" t="s">
        <v>27</v>
      </c>
      <c r="B8" s="12" t="s">
        <v>9</v>
      </c>
      <c r="C8" s="8">
        <f>(C4)*C5</f>
        <v>0.28014</v>
      </c>
      <c r="D8" s="23"/>
      <c r="E8" s="23"/>
      <c r="F8" s="23"/>
      <c r="G8" s="23"/>
      <c r="H8" s="23"/>
    </row>
    <row r="9" spans="1:10" x14ac:dyDescent="0.25">
      <c r="A9" s="42"/>
      <c r="B9" s="12" t="s">
        <v>10</v>
      </c>
      <c r="C9" s="8">
        <f>C8*Fermentación!$F$5</f>
        <v>0.22103046000000001</v>
      </c>
      <c r="D9" s="23"/>
      <c r="E9" s="23"/>
      <c r="F9" s="23"/>
      <c r="G9" s="23"/>
      <c r="H9" s="23"/>
    </row>
    <row r="10" spans="1:10" x14ac:dyDescent="0.25">
      <c r="A10" s="40" t="s">
        <v>22</v>
      </c>
      <c r="B10" s="12" t="s">
        <v>25</v>
      </c>
      <c r="C10" s="48">
        <v>216</v>
      </c>
      <c r="D10" s="23"/>
      <c r="E10" s="23"/>
      <c r="F10" s="23"/>
      <c r="G10" s="23"/>
      <c r="H10" s="23"/>
    </row>
    <row r="11" spans="1:10" x14ac:dyDescent="0.25">
      <c r="A11" s="41"/>
      <c r="B11" s="12" t="s">
        <v>23</v>
      </c>
      <c r="C11" s="8">
        <f>C9/(Fermentación!$F$4/Fermentación!$D$4)</f>
        <v>0.43245090000000008</v>
      </c>
      <c r="D11" s="23"/>
      <c r="E11" s="23"/>
      <c r="F11" s="23"/>
      <c r="G11" s="23"/>
      <c r="H11" s="23"/>
    </row>
    <row r="12" spans="1:10" x14ac:dyDescent="0.25">
      <c r="A12" s="41"/>
      <c r="B12" s="12" t="s">
        <v>20</v>
      </c>
      <c r="C12" s="6">
        <v>0.2</v>
      </c>
      <c r="D12" s="23" t="s">
        <v>41</v>
      </c>
      <c r="E12" s="25"/>
      <c r="F12" s="25"/>
      <c r="G12" s="25"/>
      <c r="H12" s="25"/>
    </row>
    <row r="13" spans="1:10" x14ac:dyDescent="0.25">
      <c r="A13" s="41"/>
      <c r="B13" s="12" t="s">
        <v>18</v>
      </c>
      <c r="C13" s="17">
        <f>(C3*C12)</f>
        <v>0.12</v>
      </c>
      <c r="D13" s="23"/>
      <c r="E13" s="27"/>
      <c r="F13" s="27"/>
      <c r="G13" s="27"/>
      <c r="H13" s="27"/>
    </row>
    <row r="14" spans="1:10" x14ac:dyDescent="0.25">
      <c r="A14" s="42"/>
      <c r="B14" s="10" t="s">
        <v>34</v>
      </c>
      <c r="C14" s="39">
        <f>(C11-C13)*1000</f>
        <v>312.4509000000001</v>
      </c>
      <c r="D14" s="23" t="s">
        <v>35</v>
      </c>
      <c r="E14" s="23"/>
      <c r="F14" s="23"/>
      <c r="G14" s="23"/>
      <c r="H14" s="23"/>
    </row>
    <row r="15" spans="1:10" x14ac:dyDescent="0.25">
      <c r="A15" s="40" t="s">
        <v>21</v>
      </c>
      <c r="B15" s="14" t="s">
        <v>29</v>
      </c>
      <c r="C15" s="38">
        <v>5.5</v>
      </c>
      <c r="D15" s="23"/>
      <c r="E15" s="23"/>
      <c r="F15" s="23"/>
      <c r="G15" s="23"/>
      <c r="H15" s="23"/>
    </row>
    <row r="16" spans="1:10" x14ac:dyDescent="0.25">
      <c r="A16" s="41"/>
      <c r="B16" s="18" t="s">
        <v>24</v>
      </c>
      <c r="C16" s="35">
        <f>(C15)*C4</f>
        <v>11.0055</v>
      </c>
      <c r="D16" s="23"/>
      <c r="E16" s="23"/>
      <c r="F16" s="23"/>
      <c r="G16" s="23"/>
      <c r="H16" s="23"/>
    </row>
    <row r="17" spans="1:8" x14ac:dyDescent="0.25">
      <c r="A17" s="41"/>
      <c r="B17" s="12" t="s">
        <v>30</v>
      </c>
      <c r="C17" s="37">
        <v>5.4999999999999997E-3</v>
      </c>
      <c r="D17" s="23" t="s">
        <v>42</v>
      </c>
      <c r="E17" s="23"/>
      <c r="F17" s="23"/>
      <c r="G17" s="23"/>
      <c r="H17" s="23"/>
    </row>
    <row r="18" spans="1:8" x14ac:dyDescent="0.25">
      <c r="A18" s="41"/>
      <c r="B18" s="12" t="s">
        <v>31</v>
      </c>
      <c r="C18" s="38">
        <f>(C17*C3)*1000</f>
        <v>3.2999999999999994</v>
      </c>
      <c r="D18" s="23"/>
      <c r="E18" s="23"/>
      <c r="F18" s="23"/>
      <c r="G18" s="23"/>
      <c r="H18" s="23"/>
    </row>
    <row r="19" spans="1:8" x14ac:dyDescent="0.25">
      <c r="A19" s="42"/>
      <c r="B19" s="10" t="s">
        <v>32</v>
      </c>
      <c r="C19" s="39">
        <f>C16-C18</f>
        <v>7.7055000000000007</v>
      </c>
      <c r="D19" s="23" t="s">
        <v>38</v>
      </c>
      <c r="E19" s="23"/>
      <c r="F19" s="23"/>
      <c r="G19" s="23"/>
      <c r="H19" s="23"/>
    </row>
    <row r="20" spans="1:8" x14ac:dyDescent="0.25">
      <c r="A20" s="40" t="s">
        <v>33</v>
      </c>
      <c r="B20" s="11" t="s">
        <v>12</v>
      </c>
      <c r="C20" s="9">
        <v>0.75</v>
      </c>
      <c r="D20" s="24"/>
      <c r="E20" s="24"/>
      <c r="F20" s="24"/>
      <c r="G20" s="24"/>
      <c r="H20" s="24"/>
    </row>
    <row r="21" spans="1:8" ht="15.75" thickBot="1" x14ac:dyDescent="0.3">
      <c r="A21" s="43"/>
      <c r="B21" s="30" t="s">
        <v>13</v>
      </c>
      <c r="C21" s="31">
        <f>C4*C20</f>
        <v>1.50075</v>
      </c>
      <c r="D21" s="23" t="s">
        <v>36</v>
      </c>
      <c r="E21" s="24"/>
      <c r="F21" s="24"/>
      <c r="G21" s="24"/>
      <c r="H21" s="24"/>
    </row>
    <row r="23" spans="1:8" x14ac:dyDescent="0.25">
      <c r="A23" t="s">
        <v>43</v>
      </c>
    </row>
    <row r="24" spans="1:8" x14ac:dyDescent="0.25">
      <c r="B24" s="32"/>
    </row>
    <row r="28" spans="1:8" x14ac:dyDescent="0.25">
      <c r="C28" s="34"/>
    </row>
    <row r="31" spans="1:8" x14ac:dyDescent="0.25">
      <c r="B31" s="22"/>
    </row>
  </sheetData>
  <mergeCells count="7">
    <mergeCell ref="A15:A19"/>
    <mergeCell ref="A20:A21"/>
    <mergeCell ref="A10:A14"/>
    <mergeCell ref="A3:A5"/>
    <mergeCell ref="A8:A9"/>
    <mergeCell ref="A6:A7"/>
    <mergeCell ref="A2:C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Fermentación</vt:lpstr>
      <vt:lpstr>UVA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PALAKAS - Construcciones y Soluciones Naturales</cp:lastModifiedBy>
  <dcterms:created xsi:type="dcterms:W3CDTF">2010-02-16T20:53:19Z</dcterms:created>
  <dcterms:modified xsi:type="dcterms:W3CDTF">2015-03-27T15:01:19Z</dcterms:modified>
</cp:coreProperties>
</file>